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\sciebo\Sciebo-Abschlussarbeiten\laufende Abschlussarbeiten\_Material\"/>
    </mc:Choice>
  </mc:AlternateContent>
  <bookViews>
    <workbookView xWindow="0" yWindow="0" windowWidth="23040" windowHeight="8520"/>
  </bookViews>
  <sheets>
    <sheet name="Bewertungsbogen" sheetId="1" r:id="rId1"/>
  </sheets>
  <definedNames>
    <definedName name="_xlnm.Print_Area" localSheetId="0">Bewertungsbogen!$A$1:$J$58</definedName>
    <definedName name="MaxPunkte">Bewertungsbogen!$K$13</definedName>
    <definedName name="MinPunkte">Bewertungsbogen!$N$17</definedName>
    <definedName name="Schritt">Bewertungsbogen!$N$19</definedName>
  </definedNames>
  <calcPr calcId="162913"/>
</workbook>
</file>

<file path=xl/calcChain.xml><?xml version="1.0" encoding="utf-8"?>
<calcChain xmlns="http://schemas.openxmlformats.org/spreadsheetml/2006/main">
  <c r="J54" i="1" l="1"/>
  <c r="G24" i="1" s="1"/>
  <c r="I24" i="1" s="1"/>
  <c r="O18" i="1"/>
  <c r="N37" i="1"/>
  <c r="N36" i="1"/>
  <c r="N35" i="1"/>
  <c r="N34" i="1"/>
  <c r="N33" i="1"/>
  <c r="N32" i="1"/>
  <c r="N31" i="1"/>
  <c r="N30" i="1"/>
  <c r="N29" i="1"/>
  <c r="N28" i="1"/>
  <c r="N27" i="1"/>
  <c r="O37" i="1"/>
  <c r="O36" i="1"/>
  <c r="O35" i="1"/>
  <c r="O34" i="1"/>
  <c r="O33" i="1"/>
  <c r="O32" i="1"/>
  <c r="O31" i="1"/>
  <c r="O30" i="1"/>
  <c r="O29" i="1"/>
  <c r="O28" i="1"/>
  <c r="O27" i="1"/>
  <c r="I16" i="1"/>
  <c r="I18" i="1"/>
  <c r="I20" i="1"/>
  <c r="I22" i="1"/>
  <c r="F12" i="1"/>
  <c r="F11" i="1"/>
  <c r="K24" i="1"/>
  <c r="K16" i="1"/>
  <c r="K13" i="1" s="1"/>
  <c r="K18" i="1"/>
  <c r="K20" i="1"/>
  <c r="K22" i="1"/>
  <c r="F10" i="1"/>
  <c r="F9" i="1"/>
  <c r="F8" i="1"/>
  <c r="H13" i="1"/>
  <c r="F7" i="1"/>
  <c r="F6" i="1"/>
  <c r="F5" i="1"/>
  <c r="F4" i="1"/>
  <c r="F3" i="1"/>
  <c r="F2" i="1"/>
  <c r="E2" i="1"/>
  <c r="L16" i="1"/>
  <c r="L22" i="1"/>
  <c r="L18" i="1"/>
  <c r="L20" i="1"/>
  <c r="L24" i="1"/>
  <c r="L13" i="1" s="1"/>
  <c r="M16" i="1" l="1"/>
  <c r="I2" i="1"/>
  <c r="N17" i="1"/>
  <c r="M12" i="1" s="1"/>
  <c r="N18" i="1"/>
  <c r="N19" i="1" s="1"/>
  <c r="M11" i="1" s="1"/>
  <c r="E11" i="1" s="1"/>
  <c r="G13" i="1"/>
  <c r="H2" i="1"/>
  <c r="M10" i="1" l="1"/>
  <c r="M9" i="1" s="1"/>
  <c r="M13" i="1"/>
  <c r="E12" i="1"/>
  <c r="K3" i="1" l="1"/>
  <c r="E10" i="1"/>
  <c r="M8" i="1"/>
  <c r="E9" i="1"/>
  <c r="M7" i="1" l="1"/>
  <c r="E8" i="1"/>
  <c r="M6" i="1" l="1"/>
  <c r="E7" i="1"/>
  <c r="M5" i="1" l="1"/>
  <c r="E6" i="1"/>
  <c r="E5" i="1" l="1"/>
  <c r="M4" i="1"/>
  <c r="M3" i="1" l="1"/>
  <c r="E4" i="1"/>
  <c r="E3" i="1" l="1"/>
  <c r="H3" i="1"/>
  <c r="G4" i="1" s="1"/>
</calcChain>
</file>

<file path=xl/comments1.xml><?xml version="1.0" encoding="utf-8"?>
<comments xmlns="http://schemas.openxmlformats.org/spreadsheetml/2006/main">
  <authors>
    <author xml:space="preserve"> Mario Winter</author>
    <author>Mario Winter</author>
  </authors>
  <commentList>
    <comment ref="C1" authorId="0" shapeId="0">
      <text>
        <r>
          <rPr>
            <b/>
            <sz val="8"/>
            <color indexed="81"/>
            <rFont val="Tahoma"/>
            <family val="2"/>
          </rPr>
          <t xml:space="preserve"> Mario Winter:</t>
        </r>
        <r>
          <rPr>
            <sz val="8"/>
            <color indexed="81"/>
            <rFont val="Tahoma"/>
            <family val="2"/>
          </rPr>
          <t xml:space="preserve">
Projektarbeit: P(1,0)=85%, sonst 95 %</t>
        </r>
      </text>
    </comment>
    <comment ref="A2" authorId="0" shapeId="0">
      <text>
        <r>
          <rPr>
            <b/>
            <sz val="8"/>
            <color indexed="81"/>
            <rFont val="Tahoma"/>
            <family val="2"/>
          </rPr>
          <t xml:space="preserve"> Mario Winter:</t>
        </r>
        <r>
          <rPr>
            <sz val="8"/>
            <color indexed="81"/>
            <rFont val="Tahoma"/>
            <family val="2"/>
          </rPr>
          <t xml:space="preserve">
S2-S12 ausblenden für Studi-Handout!</t>
        </r>
      </text>
    </comment>
    <comment ref="O16" authorId="1" shapeId="0">
      <text>
        <r>
          <rPr>
            <b/>
            <sz val="8"/>
            <color indexed="81"/>
            <rFont val="Tahoma"/>
            <family val="2"/>
          </rPr>
          <t>Mario Winter:</t>
        </r>
        <r>
          <rPr>
            <sz val="8"/>
            <color indexed="81"/>
            <rFont val="Tahoma"/>
            <family val="2"/>
          </rPr>
          <t xml:space="preserve">
Nur die beiden Felder O17 und O18 parametrisieren!</t>
        </r>
      </text>
    </comment>
  </commentList>
</comments>
</file>

<file path=xl/sharedStrings.xml><?xml version="1.0" encoding="utf-8"?>
<sst xmlns="http://schemas.openxmlformats.org/spreadsheetml/2006/main" count="309" uniqueCount="261">
  <si>
    <t>Kategorie</t>
  </si>
  <si>
    <t>Punkte</t>
  </si>
  <si>
    <t>Name</t>
  </si>
  <si>
    <t>Matrikelnr.</t>
  </si>
  <si>
    <t>Semester</t>
  </si>
  <si>
    <t>Note</t>
  </si>
  <si>
    <t>Thema</t>
  </si>
  <si>
    <t>Kenntnisse und 
Fähigkeiten</t>
  </si>
  <si>
    <t>Fundierte Kenntnisse und Interesse, sich fehlende Kenntnisse anzueignen</t>
  </si>
  <si>
    <t>Fundierte Kenntnisse, Interesse</t>
  </si>
  <si>
    <t>Systematik und Wissenschaftlichkeit</t>
  </si>
  <si>
    <t>Mittelmäßige Kenntnisse, wenn nötig, Kenntnisse erworben</t>
  </si>
  <si>
    <t>Mangelnde Kenntnisse, auch wenig Interesse, dazuzulernen</t>
  </si>
  <si>
    <t>Bereich</t>
  </si>
  <si>
    <t>Die Arbeit wurde wissenschaftlich und systematisch durchgeführt</t>
  </si>
  <si>
    <t>Die Arbeit wurde weitgehend systematisch durchgeführt</t>
  </si>
  <si>
    <t>Die Arbeit wurde teilweise systematisch durchgeführt</t>
  </si>
  <si>
    <t>Die Arbeit wurde systemlos durchgeführt</t>
  </si>
  <si>
    <t>Initiative und Einsatz, Selbständigkeit</t>
  </si>
  <si>
    <t>Durch eigene Ideen und Initiative wurden alle Ziele erreicht oder übertroffen</t>
  </si>
  <si>
    <t>Die Arbeit wurde selbständig durchgeführt, eigene Ideen wurden eingebracht</t>
  </si>
  <si>
    <t xml:space="preserve">Gewisse Eigeninitiative war erkennbar, Ziele teilweise erreicht </t>
  </si>
  <si>
    <t>Wenig Eigeninitiative</t>
  </si>
  <si>
    <t>Qualität der Ergebnisse</t>
  </si>
  <si>
    <t>Alle geforderten Ergebnisse wurden erzielt</t>
  </si>
  <si>
    <t>Ergebnisse waren befriedigend</t>
  </si>
  <si>
    <t>Es wurde nur ein minimales Ergebnis erzielt</t>
  </si>
  <si>
    <t>Präsentation der Ergebnisse</t>
  </si>
  <si>
    <t>Vorbildlich</t>
  </si>
  <si>
    <t>Sachkundig und überlegt, Sorgfältig</t>
  </si>
  <si>
    <t>Nur das nötigste an Sorgfalt</t>
  </si>
  <si>
    <t>Schlampig</t>
  </si>
  <si>
    <t>Faktor</t>
  </si>
  <si>
    <t>Rohpunkte</t>
  </si>
  <si>
    <t>Quellenstudium</t>
  </si>
  <si>
    <t>Formales</t>
  </si>
  <si>
    <t>Systematik</t>
  </si>
  <si>
    <t>Gliederung</t>
  </si>
  <si>
    <t>Gliederung erkennbar</t>
  </si>
  <si>
    <t>Gesamteindruck</t>
  </si>
  <si>
    <t>Lesbarkeit</t>
  </si>
  <si>
    <t>Anschaulichkeit</t>
  </si>
  <si>
    <t>Stil</t>
  </si>
  <si>
    <t>Orginalität</t>
  </si>
  <si>
    <t>Abbildungen</t>
  </si>
  <si>
    <t>Inhalt</t>
  </si>
  <si>
    <t>Eigene Gedanken und Lösungen</t>
  </si>
  <si>
    <t>Fachübergreifende Aspekte</t>
  </si>
  <si>
    <t>Fachliche Korrektheit</t>
  </si>
  <si>
    <t>Schlussfolgerungen gezogen</t>
  </si>
  <si>
    <t>Hilf</t>
  </si>
  <si>
    <t>Max</t>
  </si>
  <si>
    <t>Bestanden</t>
  </si>
  <si>
    <t>Studiengang</t>
  </si>
  <si>
    <t>ab Punkte</t>
  </si>
  <si>
    <t>4.0</t>
  </si>
  <si>
    <t>1.0</t>
  </si>
  <si>
    <t>Schritt</t>
  </si>
  <si>
    <t>MaxPunkte</t>
  </si>
  <si>
    <t>MinPunkte</t>
  </si>
  <si>
    <t>Datum</t>
  </si>
  <si>
    <t>Unterschrift</t>
  </si>
  <si>
    <t>Prüfer</t>
  </si>
  <si>
    <t>Einzelpunkte</t>
  </si>
  <si>
    <t>Standpunkte anderer Quellen argumentativ verknüpft</t>
  </si>
  <si>
    <t>Ausarbeitung/Hausarbeit</t>
  </si>
  <si>
    <t>0 Schlecht</t>
  </si>
  <si>
    <t>Recherche</t>
  </si>
  <si>
    <t>Selbständig recherchierte wiss. Quellen</t>
  </si>
  <si>
    <t>Google/Web-Quellen</t>
  </si>
  <si>
    <t>Vorlesung</t>
  </si>
  <si>
    <t>Nur Basisveröffentlichungen</t>
  </si>
  <si>
    <t>Nichts</t>
  </si>
  <si>
    <t>Analyse</t>
  </si>
  <si>
    <t>Standpunkte anderer Quellen bewertet</t>
  </si>
  <si>
    <t>Andere Quellen zitiert, Voraussetzungen erkannt</t>
  </si>
  <si>
    <t>Basisveröffentlichung interpretiert, Problemstellung klar</t>
  </si>
  <si>
    <t>Basisveröffentlichung zitiert</t>
  </si>
  <si>
    <t>Form</t>
  </si>
  <si>
    <t xml:space="preserve">Abstract, Glossar </t>
  </si>
  <si>
    <t>AVZ, Index</t>
  </si>
  <si>
    <t>Querverweise</t>
  </si>
  <si>
    <t>IVZ, Kapitelnummern und Seitennummern</t>
  </si>
  <si>
    <t>Deckblatt unvollständig</t>
  </si>
  <si>
    <t>Sorgfalt, Konsistenz, Vollständigkeit</t>
  </si>
  <si>
    <t>Formalia, Schriftbild und Grafiken etc.  einheitlich</t>
  </si>
  <si>
    <t>Alle Quellen nachvollziehbar und sortiert angegeben</t>
  </si>
  <si>
    <t>Keine nicht zitierte Literatur/Glossarbegriffe</t>
  </si>
  <si>
    <t>Keine Leerverweise</t>
  </si>
  <si>
    <t>Leerverweise, Einzelkapitel inkonsistent numeriert</t>
  </si>
  <si>
    <t>Abgabetermine</t>
  </si>
  <si>
    <t>Immer eingehalten</t>
  </si>
  <si>
    <t xml:space="preserve"> -</t>
  </si>
  <si>
    <t>manchmal verspätet</t>
  </si>
  <si>
    <t>oft verspätet</t>
  </si>
  <si>
    <t>Oft nur auf Nachfrage</t>
  </si>
  <si>
    <t>Kaum Grammatikfehler</t>
  </si>
  <si>
    <t>Kaum Zeichensetzungsfehler</t>
  </si>
  <si>
    <t>Kaum orthograf. Fehler</t>
  </si>
  <si>
    <t>Fachspezifische Darstellungs-formen</t>
  </si>
  <si>
    <t>Grafiken/Diagramme meist standardisiert oder mit Legende</t>
  </si>
  <si>
    <t>Grafiken/Diagramme wenig standardisiert bzw. Copy&amp;Paste; keine Legende</t>
  </si>
  <si>
    <t>Grafiken/Diagramme ad hoc bzw. Copy&amp;Paste, ohne Legende</t>
  </si>
  <si>
    <t>Kaum Grafiken/Diagramme</t>
  </si>
  <si>
    <t>Beweisführung und Argumentation</t>
  </si>
  <si>
    <t>Stringent und lückenlos</t>
  </si>
  <si>
    <t>Tw. noch lückenhaft</t>
  </si>
  <si>
    <t>Oft lückenhaft</t>
  </si>
  <si>
    <t>Wenig</t>
  </si>
  <si>
    <t>kaum erkennbar</t>
  </si>
  <si>
    <t xml:space="preserve">Alternativen dargelegt, bewertet und ausgewählt </t>
  </si>
  <si>
    <t>Alternativen dargelegt</t>
  </si>
  <si>
    <t>Gedankengänge geordnet und i.d.R. nachvollziehbar</t>
  </si>
  <si>
    <t>Gedankengänge verstreut, aber tw. nachvollziehbar</t>
  </si>
  <si>
    <t>Gedankengänge erkennbar</t>
  </si>
  <si>
    <t>Chaotisch</t>
  </si>
  <si>
    <t>Aufbau</t>
  </si>
  <si>
    <t>Bezieht Fallbsp./Experiment sinnvoll ein</t>
  </si>
  <si>
    <t>Gliederung gemäß Zielsetzung und Vorgehensweise adäquat</t>
  </si>
  <si>
    <t>Gliederung nach "Standard", aber thematisch angepasst</t>
  </si>
  <si>
    <t>Gliederung nach "Standard"</t>
  </si>
  <si>
    <t>Einzelarbeiten bzw. -kapitel verknüpft</t>
  </si>
  <si>
    <t>Einzelteile zu homogenem Ganzen verknüpft</t>
  </si>
  <si>
    <t>Einzelteile mit erkennbarer Verknüpfung</t>
  </si>
  <si>
    <t>Einzelteile  mit Querbezügen</t>
  </si>
  <si>
    <t>Einzelteile nebeneinander, immer mit Überleitung</t>
  </si>
  <si>
    <t>Einzelteile nebeneinander, tw. mit Überleitung</t>
  </si>
  <si>
    <t>Buch/Zeitschriftsqualität</t>
  </si>
  <si>
    <t>Als tech. Report brauchbar</t>
  </si>
  <si>
    <t>Als Schulaufsatz/Referat noch OK</t>
  </si>
  <si>
    <t xml:space="preserve">Manuskriptqualität </t>
  </si>
  <si>
    <t>Veröffentlichungsreif</t>
  </si>
  <si>
    <t>Lesen bereitet Vergnügen</t>
  </si>
  <si>
    <t>Sinnvoller Gebrauch von Hervorhebungen etc.</t>
  </si>
  <si>
    <t>Schriftbild spiegelt Gliederung klar wider</t>
  </si>
  <si>
    <t>Schriftbild einheitlich</t>
  </si>
  <si>
    <t>Komplexe od. abstrakte Sachverhalte einfach, aber treffend erläutert</t>
  </si>
  <si>
    <t>Beispiele helfen, wo nötig</t>
  </si>
  <si>
    <t>Abstrakt/Kompliziert, aber zutreffend erläutert</t>
  </si>
  <si>
    <t>Mit einigem Nachdenken verständlich</t>
  </si>
  <si>
    <t>Nur mit Vorkenntnissen verständlich</t>
  </si>
  <si>
    <t>Unverständ-lich</t>
  </si>
  <si>
    <t>Ansprechend</t>
  </si>
  <si>
    <t>Angemessen, flüssig</t>
  </si>
  <si>
    <t>Zu einfacher oder zu komplexer Satzbau</t>
  </si>
  <si>
    <t>Stockend oder unangemessen</t>
  </si>
  <si>
    <t>Schlampig, Trivial</t>
  </si>
  <si>
    <t>Mitreißend</t>
  </si>
  <si>
    <t>Lebendig</t>
  </si>
  <si>
    <t>Salopp</t>
  </si>
  <si>
    <t>Trocken</t>
  </si>
  <si>
    <t>"08/15"</t>
  </si>
  <si>
    <t>Bestens lesbar, einheitlich formatiert, wenn nötig auf extra Papierformat</t>
  </si>
  <si>
    <t>Farbe/Strichstärke etc. inhaltlich sinnvoll eingesetzt</t>
  </si>
  <si>
    <t>Kontrastreich und optisch ansprechend, auch bei Copy&amp;Paste</t>
  </si>
  <si>
    <t>Lesbar, aber kontrastarm oder zu klein</t>
  </si>
  <si>
    <t>Z.T. nur mit Lupe lesbar</t>
  </si>
  <si>
    <t>Unleserlich</t>
  </si>
  <si>
    <t>Fachtermini</t>
  </si>
  <si>
    <t>Wohlüberlegt und vollständig</t>
  </si>
  <si>
    <t>Definiert</t>
  </si>
  <si>
    <t>tw. implizite "Vorverweise" od. fehlende Definition</t>
  </si>
  <si>
    <t>tw. undefiniert</t>
  </si>
  <si>
    <t>Sporadisch</t>
  </si>
  <si>
    <t>Selbstständig auch schwierigere Fragestellungen
oder Probleme behandelt</t>
  </si>
  <si>
    <t>Mit Eigeninitiative Fragestellungen
oder Probleme selbständig behandelt</t>
  </si>
  <si>
    <t>Eigene Fragestellungen
oder Probleme formuliert</t>
  </si>
  <si>
    <t>Eigene Ideen nach Anregung eingebracht
und verfolgt</t>
  </si>
  <si>
    <t>Auf Anweisung gehandelt</t>
  </si>
  <si>
    <t>Auch außerhalb des Studiums</t>
  </si>
  <si>
    <t>Im Rahmen des Studiums</t>
  </si>
  <si>
    <t>Im Rahmen der Veranstaltung</t>
  </si>
  <si>
    <t>Im Rahmen der Basisveröffentlichungen</t>
  </si>
  <si>
    <t>Rudimentäre Betrachtungen</t>
  </si>
  <si>
    <t>Super</t>
  </si>
  <si>
    <t>Lediglich kleinere "Schönheitsfehler"</t>
  </si>
  <si>
    <t>Leichte Mängel</t>
  </si>
  <si>
    <t>Mängel</t>
  </si>
  <si>
    <t>Schwere Mängel</t>
  </si>
  <si>
    <t>Beweisführung  und Argumentation</t>
  </si>
  <si>
    <t>Schlüssig und sachgerecht</t>
  </si>
  <si>
    <t>Meistens schlüssig, Voraussetzungen d. Autoren beachtet</t>
  </si>
  <si>
    <t>Tw. unschlüssig</t>
  </si>
  <si>
    <t>Im Ansatz nachvollziehbar</t>
  </si>
  <si>
    <t>Kaum nachvollziehbar</t>
  </si>
  <si>
    <t>Sachverhalte gewichtet</t>
  </si>
  <si>
    <t>Umfassend und begründet</t>
  </si>
  <si>
    <t>Methodisch, z.B. NWA</t>
  </si>
  <si>
    <t>Systematisch</t>
  </si>
  <si>
    <t>Tw. lückenhaft, unsystematisch</t>
  </si>
  <si>
    <t>Minimal</t>
  </si>
  <si>
    <t>Abstraktions- und Reflexionsniveau</t>
  </si>
  <si>
    <t>Angemessen und umfassend</t>
  </si>
  <si>
    <t>Eigene Reflektionsversuche</t>
  </si>
  <si>
    <t>Eigene Abstraktionsversuche</t>
  </si>
  <si>
    <t>Gemäß Sekundärliteratur</t>
  </si>
  <si>
    <t xml:space="preserve">Gemäß Basispapier </t>
  </si>
  <si>
    <t>Stellungnahmen und Urteile</t>
  </si>
  <si>
    <t>Multiperspektivisch und vollständig begründet</t>
  </si>
  <si>
    <t>Begründet</t>
  </si>
  <si>
    <t>Ansatzweise begründet</t>
  </si>
  <si>
    <t>Kaum begründet</t>
  </si>
  <si>
    <t>Ansatzweise</t>
  </si>
  <si>
    <t>Begründet zu allen wichtigen Ergebnissen</t>
  </si>
  <si>
    <t>Eigene, mit Begründung</t>
  </si>
  <si>
    <t>Tw. eigene</t>
  </si>
  <si>
    <t>Aus Literatur zitiert</t>
  </si>
  <si>
    <t>Ansatzweise im Text versteckt</t>
  </si>
  <si>
    <t>Keine</t>
  </si>
  <si>
    <t>Rechtschreibung</t>
  </si>
  <si>
    <t>Alle Grafiken/ Diagramme standardisiert oder begründet selbst erstellt mit Legende</t>
  </si>
  <si>
    <t>Nachvollziehbarkeit / Begründung</t>
  </si>
  <si>
    <t>Wiss. Buch/Fachzeit-schrifts/Konferenz-qualität</t>
  </si>
  <si>
    <t>14..15 
Exzellent</t>
  </si>
  <si>
    <t>10..13
Sehr Kompetent</t>
  </si>
  <si>
    <t>7..9
Kompetent</t>
  </si>
  <si>
    <t>4..6
Noch OK</t>
  </si>
  <si>
    <t>1…3
Nicht mehr OK</t>
  </si>
  <si>
    <t>Sekundärquellen aus Basisveröffentlichungen</t>
  </si>
  <si>
    <t>Bewertung</t>
  </si>
  <si>
    <t>Bachelorarbeit</t>
  </si>
  <si>
    <t>Beschreibung (aus BPO)</t>
  </si>
  <si>
    <t>Eine hervorragende Leistung</t>
  </si>
  <si>
    <t>Eine Leistung, die erheblich über den durchschnittlichen Anforderungen liegt</t>
  </si>
  <si>
    <t>Eine Leistung, die durchschnittlichen Anforderungen entspricht</t>
  </si>
  <si>
    <t>Eine Leistung, die trotz ihrer Mängel noch den Anforderungen genügt</t>
  </si>
  <si>
    <t>Eine Leistung, die wegen erheblicher Mängel den Anforderungen nicht mehr genügt</t>
  </si>
  <si>
    <t>CP</t>
  </si>
  <si>
    <t>AI / INF</t>
  </si>
  <si>
    <t>MI</t>
  </si>
  <si>
    <t>TI</t>
  </si>
  <si>
    <t>WI</t>
  </si>
  <si>
    <t>WI-V</t>
  </si>
  <si>
    <t>WS-V</t>
  </si>
  <si>
    <t>MI-Masterthesis</t>
  </si>
  <si>
    <t>INF-Masterthesis</t>
  </si>
  <si>
    <t>WIV-Bachelorarbeit</t>
  </si>
  <si>
    <t>WIV-Masterarbeit</t>
  </si>
  <si>
    <t>WSV-Masterarbeit</t>
  </si>
  <si>
    <t>Punkte für 1,0</t>
  </si>
  <si>
    <t>Visuelles und Redaktionelles</t>
  </si>
  <si>
    <t>0..5</t>
  </si>
  <si>
    <t>6..8</t>
  </si>
  <si>
    <t>9..12</t>
  </si>
  <si>
    <t>13..15</t>
  </si>
  <si>
    <t>Punkte aus Tabelle "Schriftl. Arbeit"!</t>
  </si>
  <si>
    <t>14..15 
Erheblich über durschnittlichen Anforderungen</t>
  </si>
  <si>
    <t>0 
Nichts</t>
  </si>
  <si>
    <t>10..13
Über den durschnittlichen Anforderungen</t>
  </si>
  <si>
    <t>7..9
Entspricht den durschnittlichen Anforderungen</t>
  </si>
  <si>
    <t>4..6
Entspricht nicht  durschnittlichen Anforderungen</t>
  </si>
  <si>
    <t>1…3
Weit unter durschnittlichen Anforderungen</t>
  </si>
  <si>
    <t>Hervorragend</t>
  </si>
  <si>
    <t>Über den durschnittlichen Anforderungen</t>
  </si>
  <si>
    <t>Entspricht  durschnittlichen Anforderungen</t>
  </si>
  <si>
    <t>Entspricht nicht  durschnittlichen Anforderungen</t>
  </si>
  <si>
    <t>Durchgehend Fehler</t>
  </si>
  <si>
    <t>Spell-Check findet zahlreiche Fehler</t>
  </si>
  <si>
    <t>Stilistische Mängel, teilweise umgangssprachlich</t>
  </si>
  <si>
    <t>Es wurden besonders gute und neue Ergebnisse erzielt</t>
  </si>
  <si>
    <t>WS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</si>
</sst>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</font>
    <font>
      <sz val="14"/>
      <name val="Arial"/>
      <family val="2"/>
    </font>
    <font>
      <sz val="10"/>
      <color indexed="23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23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9"/>
      <color rgb="FF0020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2" borderId="1" xfId="0" applyFill="1" applyBorder="1" applyAlignment="1">
      <alignment vertical="top" wrapText="1"/>
    </xf>
    <xf numFmtId="49" fontId="0" fillId="2" borderId="2" xfId="0" applyNumberForma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9" fontId="0" fillId="2" borderId="3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" xfId="0" applyFill="1" applyBorder="1"/>
    <xf numFmtId="9" fontId="0" fillId="2" borderId="0" xfId="0" applyNumberFormat="1" applyFill="1" applyBorder="1"/>
    <xf numFmtId="0" fontId="0" fillId="2" borderId="5" xfId="0" applyFill="1" applyBorder="1" applyAlignment="1">
      <alignment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9" fontId="0" fillId="2" borderId="0" xfId="0" applyNumberFormat="1" applyFill="1"/>
    <xf numFmtId="0" fontId="0" fillId="3" borderId="0" xfId="0" applyFill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2" fillId="3" borderId="15" xfId="0" applyFont="1" applyFill="1" applyBorder="1"/>
    <xf numFmtId="0" fontId="2" fillId="3" borderId="14" xfId="0" applyFont="1" applyFill="1" applyBorder="1"/>
    <xf numFmtId="0" fontId="2" fillId="0" borderId="15" xfId="0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6" fillId="2" borderId="16" xfId="0" applyFont="1" applyFill="1" applyBorder="1"/>
    <xf numFmtId="0" fontId="6" fillId="2" borderId="17" xfId="0" applyFont="1" applyFill="1" applyBorder="1" applyProtection="1">
      <protection locked="0"/>
    </xf>
    <xf numFmtId="0" fontId="6" fillId="2" borderId="7" xfId="0" applyFont="1" applyFill="1" applyBorder="1"/>
    <xf numFmtId="164" fontId="6" fillId="2" borderId="18" xfId="0" applyNumberFormat="1" applyFont="1" applyFill="1" applyBorder="1" applyProtection="1">
      <protection locked="0"/>
    </xf>
    <xf numFmtId="0" fontId="0" fillId="2" borderId="0" xfId="0" applyFill="1" applyAlignment="1">
      <alignment horizontal="left"/>
    </xf>
    <xf numFmtId="0" fontId="0" fillId="2" borderId="19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left"/>
    </xf>
    <xf numFmtId="0" fontId="0" fillId="5" borderId="4" xfId="0" applyFill="1" applyBorder="1"/>
    <xf numFmtId="0" fontId="0" fillId="0" borderId="20" xfId="0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164" fontId="5" fillId="3" borderId="22" xfId="0" applyNumberFormat="1" applyFont="1" applyFill="1" applyBorder="1" applyAlignment="1">
      <alignment horizontal="center"/>
    </xf>
    <xf numFmtId="164" fontId="5" fillId="3" borderId="15" xfId="0" applyNumberFormat="1" applyFont="1" applyFill="1" applyBorder="1" applyAlignment="1">
      <alignment horizontal="center"/>
    </xf>
    <xf numFmtId="164" fontId="5" fillId="3" borderId="23" xfId="0" applyNumberFormat="1" applyFon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7" fillId="0" borderId="19" xfId="0" applyFont="1" applyBorder="1" applyAlignment="1">
      <alignment horizontal="center"/>
    </xf>
    <xf numFmtId="1" fontId="7" fillId="0" borderId="24" xfId="0" applyNumberFormat="1" applyFont="1" applyBorder="1" applyAlignment="1">
      <alignment horizontal="center"/>
    </xf>
    <xf numFmtId="1" fontId="7" fillId="0" borderId="25" xfId="0" applyNumberFormat="1" applyFont="1" applyBorder="1" applyAlignment="1">
      <alignment horizontal="center"/>
    </xf>
    <xf numFmtId="1" fontId="7" fillId="0" borderId="26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164" fontId="0" fillId="2" borderId="28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7" borderId="0" xfId="0" applyFill="1"/>
    <xf numFmtId="0" fontId="6" fillId="7" borderId="30" xfId="0" applyFont="1" applyFill="1" applyBorder="1" applyAlignment="1">
      <alignment horizontal="left" vertical="center" wrapText="1"/>
    </xf>
    <xf numFmtId="0" fontId="9" fillId="7" borderId="30" xfId="0" applyFont="1" applyFill="1" applyBorder="1" applyAlignment="1">
      <alignment horizontal="left" vertical="top" wrapText="1"/>
    </xf>
    <xf numFmtId="0" fontId="0" fillId="7" borderId="30" xfId="0" applyFill="1" applyBorder="1" applyAlignment="1">
      <alignment horizontal="left" vertical="top" wrapText="1"/>
    </xf>
    <xf numFmtId="0" fontId="6" fillId="7" borderId="31" xfId="0" applyFont="1" applyFill="1" applyBorder="1" applyAlignment="1">
      <alignment horizontal="left" vertical="center" wrapText="1"/>
    </xf>
    <xf numFmtId="0" fontId="9" fillId="7" borderId="31" xfId="0" applyFont="1" applyFill="1" applyBorder="1" applyAlignment="1">
      <alignment horizontal="left" vertical="top" wrapText="1"/>
    </xf>
    <xf numFmtId="0" fontId="6" fillId="7" borderId="32" xfId="0" applyFont="1" applyFill="1" applyBorder="1" applyAlignment="1">
      <alignment vertical="center" wrapText="1"/>
    </xf>
    <xf numFmtId="0" fontId="9" fillId="7" borderId="32" xfId="0" applyFont="1" applyFill="1" applyBorder="1" applyAlignment="1">
      <alignment horizontal="left" vertical="top" wrapText="1"/>
    </xf>
    <xf numFmtId="0" fontId="6" fillId="7" borderId="14" xfId="0" applyFont="1" applyFill="1" applyBorder="1" applyAlignment="1">
      <alignment vertical="center" wrapText="1"/>
    </xf>
    <xf numFmtId="0" fontId="9" fillId="7" borderId="14" xfId="0" applyFont="1" applyFill="1" applyBorder="1" applyAlignment="1">
      <alignment horizontal="left" vertical="top" wrapText="1"/>
    </xf>
    <xf numFmtId="0" fontId="6" fillId="7" borderId="31" xfId="0" applyFont="1" applyFill="1" applyBorder="1" applyAlignment="1">
      <alignment vertical="center" wrapText="1"/>
    </xf>
    <xf numFmtId="0" fontId="0" fillId="7" borderId="31" xfId="0" applyFill="1" applyBorder="1" applyAlignment="1">
      <alignment horizontal="left" vertical="top" wrapText="1"/>
    </xf>
    <xf numFmtId="0" fontId="0" fillId="7" borderId="14" xfId="0" applyFill="1" applyBorder="1" applyAlignment="1">
      <alignment horizontal="left" vertical="top" wrapText="1"/>
    </xf>
    <xf numFmtId="17" fontId="9" fillId="7" borderId="14" xfId="0" applyNumberFormat="1" applyFont="1" applyFill="1" applyBorder="1" applyAlignment="1">
      <alignment horizontal="left" vertical="top" wrapText="1"/>
    </xf>
    <xf numFmtId="0" fontId="0" fillId="7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6" fillId="7" borderId="33" xfId="0" applyFont="1" applyFill="1" applyBorder="1" applyAlignment="1">
      <alignment vertical="center"/>
    </xf>
    <xf numFmtId="0" fontId="6" fillId="7" borderId="34" xfId="0" applyFont="1" applyFill="1" applyBorder="1" applyAlignment="1">
      <alignment vertical="center"/>
    </xf>
    <xf numFmtId="0" fontId="6" fillId="7" borderId="34" xfId="0" applyFont="1" applyFill="1" applyBorder="1" applyAlignment="1">
      <alignment horizontal="left" vertical="center" wrapText="1"/>
    </xf>
    <xf numFmtId="0" fontId="6" fillId="7" borderId="3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center" vertical="center"/>
    </xf>
    <xf numFmtId="0" fontId="0" fillId="7" borderId="19" xfId="0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8" fillId="5" borderId="0" xfId="0" applyFont="1" applyFill="1"/>
    <xf numFmtId="0" fontId="11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top"/>
    </xf>
    <xf numFmtId="0" fontId="12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 vertical="center"/>
    </xf>
    <xf numFmtId="164" fontId="12" fillId="0" borderId="37" xfId="0" applyNumberFormat="1" applyFont="1" applyBorder="1" applyAlignment="1">
      <alignment horizontal="center" vertical="center"/>
    </xf>
    <xf numFmtId="0" fontId="11" fillId="0" borderId="38" xfId="0" applyFont="1" applyBorder="1"/>
    <xf numFmtId="0" fontId="11" fillId="0" borderId="30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2" fillId="0" borderId="5" xfId="0" applyFont="1" applyBorder="1"/>
    <xf numFmtId="0" fontId="12" fillId="0" borderId="29" xfId="0" applyFont="1" applyBorder="1" applyAlignment="1">
      <alignment horizontal="center"/>
    </xf>
    <xf numFmtId="0" fontId="12" fillId="0" borderId="6" xfId="0" applyFont="1" applyBorder="1"/>
    <xf numFmtId="0" fontId="12" fillId="0" borderId="4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 applyProtection="1">
      <alignment horizontal="center" vertical="center" wrapText="1"/>
      <protection locked="0"/>
    </xf>
    <xf numFmtId="0" fontId="13" fillId="5" borderId="13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left" vertical="top" wrapText="1"/>
    </xf>
    <xf numFmtId="0" fontId="8" fillId="7" borderId="14" xfId="0" applyFont="1" applyFill="1" applyBorder="1" applyAlignment="1">
      <alignment horizontal="left" vertical="top" wrapText="1"/>
    </xf>
    <xf numFmtId="0" fontId="8" fillId="2" borderId="45" xfId="0" applyFont="1" applyFill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5" borderId="0" xfId="0" applyFont="1" applyFill="1" applyAlignment="1">
      <alignment vertical="top" wrapText="1"/>
    </xf>
    <xf numFmtId="0" fontId="0" fillId="5" borderId="0" xfId="0" applyFill="1" applyAlignment="1">
      <alignment vertical="top" wrapText="1"/>
    </xf>
    <xf numFmtId="0" fontId="0" fillId="5" borderId="0" xfId="0" applyFill="1" applyAlignment="1">
      <alignment vertical="top"/>
    </xf>
    <xf numFmtId="0" fontId="6" fillId="7" borderId="5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6" fillId="7" borderId="33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wrapText="1"/>
    </xf>
    <xf numFmtId="0" fontId="15" fillId="0" borderId="42" xfId="0" applyFont="1" applyFill="1" applyBorder="1" applyAlignment="1">
      <alignment horizontal="left" vertical="center" wrapText="1"/>
    </xf>
    <xf numFmtId="0" fontId="15" fillId="0" borderId="43" xfId="0" applyFont="1" applyFill="1" applyBorder="1" applyAlignment="1">
      <alignment horizontal="left" vertical="center" wrapText="1"/>
    </xf>
    <xf numFmtId="0" fontId="15" fillId="0" borderId="44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tabSelected="1" view="pageBreakPreview" zoomScaleNormal="100" zoomScaleSheetLayoutView="100" workbookViewId="0">
      <selection activeCell="B6" sqref="B6"/>
    </sheetView>
  </sheetViews>
  <sheetFormatPr baseColWidth="10" defaultRowHeight="13.2" x14ac:dyDescent="0.25"/>
  <cols>
    <col min="2" max="2" width="20.109375" customWidth="1"/>
    <col min="3" max="9" width="20.6640625" customWidth="1"/>
    <col min="11" max="12" width="6.109375" customWidth="1"/>
    <col min="15" max="15" width="11.44140625" style="1" customWidth="1"/>
    <col min="17" max="17" width="14.77734375" customWidth="1"/>
    <col min="22" max="22" width="22.77734375" customWidth="1"/>
  </cols>
  <sheetData>
    <row r="1" spans="1:22" ht="18" thickBot="1" x14ac:dyDescent="0.35">
      <c r="A1" s="87"/>
      <c r="B1" s="88" t="s">
        <v>219</v>
      </c>
      <c r="C1" s="89" t="s">
        <v>235</v>
      </c>
      <c r="D1" s="4"/>
      <c r="E1" s="4"/>
      <c r="F1" s="4"/>
      <c r="G1" s="4"/>
      <c r="H1" s="4"/>
      <c r="I1" s="41"/>
      <c r="J1" s="64"/>
    </row>
    <row r="2" spans="1:22" ht="13.8" thickBot="1" x14ac:dyDescent="0.3">
      <c r="A2" s="4" t="s">
        <v>4</v>
      </c>
      <c r="B2" s="90" t="s">
        <v>260</v>
      </c>
      <c r="C2" s="44"/>
      <c r="D2" s="4"/>
      <c r="E2" s="25" t="str">
        <f>M2</f>
        <v>ab Punkte</v>
      </c>
      <c r="F2" s="26" t="str">
        <f t="shared" ref="F2:F9" si="0">N2</f>
        <v>Note</v>
      </c>
      <c r="G2" s="37" t="s">
        <v>1</v>
      </c>
      <c r="H2" s="38" t="e">
        <f>ROUND(SUM(I15:I24),0)</f>
        <v>#DIV/0!</v>
      </c>
      <c r="I2" s="41" t="str">
        <f>"von "&amp;MaxPunkte</f>
        <v>von 135</v>
      </c>
      <c r="J2" s="64"/>
      <c r="K2" s="2" t="s">
        <v>50</v>
      </c>
      <c r="M2" s="33" t="s">
        <v>54</v>
      </c>
      <c r="N2" s="48" t="s">
        <v>5</v>
      </c>
      <c r="O2" s="53" t="s">
        <v>63</v>
      </c>
      <c r="Q2" s="96" t="s">
        <v>0</v>
      </c>
      <c r="R2" s="97" t="s">
        <v>227</v>
      </c>
      <c r="S2" s="97" t="s">
        <v>53</v>
      </c>
      <c r="T2" s="98" t="s">
        <v>239</v>
      </c>
      <c r="U2" s="94" t="s">
        <v>5</v>
      </c>
      <c r="V2" s="91" t="s">
        <v>221</v>
      </c>
    </row>
    <row r="3" spans="1:22" ht="13.8" thickBot="1" x14ac:dyDescent="0.3">
      <c r="A3" s="4" t="s">
        <v>62</v>
      </c>
      <c r="B3" s="44"/>
      <c r="C3" s="44"/>
      <c r="D3" s="4"/>
      <c r="E3" s="24">
        <f t="shared" ref="E3:E9" si="1">M3</f>
        <v>127</v>
      </c>
      <c r="F3" s="60">
        <f t="shared" si="0"/>
        <v>1</v>
      </c>
      <c r="G3" s="39" t="s">
        <v>5</v>
      </c>
      <c r="H3" s="40" t="e">
        <f>IF(H2&gt;=M3,1,IF(H2&gt;=M4,1.3,IF(H2&gt;=M5,1.7,IF(H2&gt;=M6,2,IF(H2&gt;=M7,2.3,IF(H2&gt;=M8,2.7,IF(H2&gt;=M9,3,IF(H2&gt;=M10,3.3,K3))))))))</f>
        <v>#DIV/0!</v>
      </c>
      <c r="I3" s="4"/>
      <c r="J3" s="64"/>
      <c r="K3" s="2" t="e">
        <f>IF(H2&gt;=M10,"",IF(H2&gt;=M11,3.7,IF(H2&gt;=M12,4,5)))</f>
        <v>#DIV/0!</v>
      </c>
      <c r="M3" s="34">
        <f t="shared" ref="M3:M11" si="2">M4+Schritt</f>
        <v>127</v>
      </c>
      <c r="N3" s="49">
        <v>1</v>
      </c>
      <c r="O3" s="54">
        <v>15</v>
      </c>
      <c r="Q3" s="99" t="s">
        <v>220</v>
      </c>
      <c r="R3" s="93">
        <v>12</v>
      </c>
      <c r="S3" s="93" t="s">
        <v>228</v>
      </c>
      <c r="T3" s="100">
        <v>0.85</v>
      </c>
      <c r="U3" s="95">
        <v>1.3</v>
      </c>
      <c r="V3" s="92" t="s">
        <v>222</v>
      </c>
    </row>
    <row r="4" spans="1:22" ht="13.2" customHeight="1" x14ac:dyDescent="0.25">
      <c r="A4" s="4" t="s">
        <v>2</v>
      </c>
      <c r="B4" s="90"/>
      <c r="C4" s="44"/>
      <c r="D4" s="4"/>
      <c r="E4" s="22">
        <f t="shared" si="1"/>
        <v>120</v>
      </c>
      <c r="F4" s="27">
        <f t="shared" si="0"/>
        <v>1.3</v>
      </c>
      <c r="G4" s="119" t="e">
        <f>IF(H3&lt;=U3,V3,IF(H3&lt;=U4,V4,IF(H3&lt;=U5,V5,IF(H3&lt;=U6,V6,V7))))</f>
        <v>#DIV/0!</v>
      </c>
      <c r="H4" s="120"/>
      <c r="I4" s="4"/>
      <c r="J4" s="64"/>
      <c r="M4" s="35">
        <f t="shared" si="2"/>
        <v>120</v>
      </c>
      <c r="N4" s="50">
        <v>1.3</v>
      </c>
      <c r="O4" s="55">
        <v>14</v>
      </c>
      <c r="Q4" s="99" t="s">
        <v>234</v>
      </c>
      <c r="R4" s="93">
        <v>24</v>
      </c>
      <c r="S4" s="93" t="s">
        <v>229</v>
      </c>
      <c r="T4" s="100">
        <v>0.95</v>
      </c>
      <c r="U4" s="95">
        <v>2.2999999999999998</v>
      </c>
      <c r="V4" s="92" t="s">
        <v>223</v>
      </c>
    </row>
    <row r="5" spans="1:22" ht="13.8" thickBot="1" x14ac:dyDescent="0.3">
      <c r="A5" s="4" t="s">
        <v>3</v>
      </c>
      <c r="B5" s="45"/>
      <c r="C5" s="44"/>
      <c r="D5" s="4"/>
      <c r="E5" s="22">
        <f t="shared" si="1"/>
        <v>113</v>
      </c>
      <c r="F5" s="27">
        <f t="shared" si="0"/>
        <v>1.7</v>
      </c>
      <c r="G5" s="121"/>
      <c r="H5" s="122"/>
      <c r="I5" s="4"/>
      <c r="J5" s="64"/>
      <c r="M5" s="35">
        <f t="shared" si="2"/>
        <v>113</v>
      </c>
      <c r="N5" s="50">
        <v>1.7</v>
      </c>
      <c r="O5" s="55">
        <v>13</v>
      </c>
      <c r="Q5" s="99" t="s">
        <v>235</v>
      </c>
      <c r="R5" s="93">
        <v>24</v>
      </c>
      <c r="S5" s="93" t="s">
        <v>230</v>
      </c>
      <c r="T5" s="100">
        <v>0.95</v>
      </c>
      <c r="U5" s="95">
        <v>3.3</v>
      </c>
      <c r="V5" s="92" t="s">
        <v>224</v>
      </c>
    </row>
    <row r="6" spans="1:22" x14ac:dyDescent="0.25">
      <c r="A6" s="4" t="s">
        <v>53</v>
      </c>
      <c r="B6" s="44" t="s">
        <v>228</v>
      </c>
      <c r="C6" s="44"/>
      <c r="D6" s="4"/>
      <c r="E6" s="22">
        <f t="shared" si="1"/>
        <v>106</v>
      </c>
      <c r="F6" s="27">
        <f t="shared" si="0"/>
        <v>2</v>
      </c>
      <c r="G6" s="4"/>
      <c r="H6" s="4"/>
      <c r="I6" s="4"/>
      <c r="J6" s="64"/>
      <c r="M6" s="35">
        <f t="shared" si="2"/>
        <v>106</v>
      </c>
      <c r="N6" s="50">
        <v>2</v>
      </c>
      <c r="O6" s="55">
        <v>12</v>
      </c>
      <c r="Q6" s="99" t="s">
        <v>236</v>
      </c>
      <c r="R6" s="93"/>
      <c r="S6" s="93" t="s">
        <v>231</v>
      </c>
      <c r="T6" s="100">
        <v>0.85</v>
      </c>
      <c r="U6" s="95">
        <v>4</v>
      </c>
      <c r="V6" s="92" t="s">
        <v>225</v>
      </c>
    </row>
    <row r="7" spans="1:22" x14ac:dyDescent="0.25">
      <c r="A7" s="4" t="s">
        <v>6</v>
      </c>
      <c r="B7" s="123"/>
      <c r="C7" s="124"/>
      <c r="D7" s="4"/>
      <c r="E7" s="22">
        <f t="shared" si="1"/>
        <v>99</v>
      </c>
      <c r="F7" s="27">
        <f t="shared" si="0"/>
        <v>2.2999999999999998</v>
      </c>
      <c r="G7" s="4"/>
      <c r="H7" s="4"/>
      <c r="I7" s="4"/>
      <c r="J7" s="64"/>
      <c r="M7" s="35">
        <f t="shared" si="2"/>
        <v>99</v>
      </c>
      <c r="N7" s="50">
        <v>2.2999999999999998</v>
      </c>
      <c r="O7" s="55">
        <v>11</v>
      </c>
      <c r="Q7" s="99" t="s">
        <v>237</v>
      </c>
      <c r="R7" s="93"/>
      <c r="S7" s="93" t="s">
        <v>232</v>
      </c>
      <c r="T7" s="100">
        <v>0.95</v>
      </c>
      <c r="U7" s="95">
        <v>5</v>
      </c>
      <c r="V7" s="92" t="s">
        <v>226</v>
      </c>
    </row>
    <row r="8" spans="1:22" ht="13.8" thickBot="1" x14ac:dyDescent="0.3">
      <c r="A8" s="4"/>
      <c r="B8" s="125"/>
      <c r="C8" s="125"/>
      <c r="D8" s="4"/>
      <c r="E8" s="22">
        <f t="shared" si="1"/>
        <v>92</v>
      </c>
      <c r="F8" s="27">
        <f t="shared" si="0"/>
        <v>2.7</v>
      </c>
      <c r="G8" s="4"/>
      <c r="H8" s="4"/>
      <c r="I8" s="4"/>
      <c r="J8" s="64"/>
      <c r="M8" s="35">
        <f t="shared" si="2"/>
        <v>92</v>
      </c>
      <c r="N8" s="50">
        <v>2.7</v>
      </c>
      <c r="O8" s="55">
        <v>10</v>
      </c>
      <c r="Q8" s="101" t="s">
        <v>238</v>
      </c>
      <c r="R8" s="102"/>
      <c r="S8" s="102" t="s">
        <v>233</v>
      </c>
      <c r="T8" s="103">
        <v>0.95</v>
      </c>
    </row>
    <row r="9" spans="1:22" x14ac:dyDescent="0.25">
      <c r="A9" s="4"/>
      <c r="B9" s="125"/>
      <c r="C9" s="125"/>
      <c r="D9" s="4"/>
      <c r="E9" s="22">
        <f t="shared" si="1"/>
        <v>85</v>
      </c>
      <c r="F9" s="27">
        <f t="shared" si="0"/>
        <v>3</v>
      </c>
      <c r="G9" s="4"/>
      <c r="H9" s="4"/>
      <c r="I9" s="4"/>
      <c r="J9" s="64"/>
      <c r="M9" s="35">
        <f t="shared" si="2"/>
        <v>85</v>
      </c>
      <c r="N9" s="50">
        <v>3</v>
      </c>
      <c r="O9" s="55">
        <v>9</v>
      </c>
    </row>
    <row r="10" spans="1:22" x14ac:dyDescent="0.25">
      <c r="A10" s="4"/>
      <c r="B10" s="125"/>
      <c r="C10" s="125"/>
      <c r="D10" s="4"/>
      <c r="E10" s="22">
        <f t="shared" ref="E10:F12" si="3">M10</f>
        <v>78</v>
      </c>
      <c r="F10" s="27">
        <f t="shared" si="3"/>
        <v>3.3</v>
      </c>
      <c r="G10" s="4"/>
      <c r="H10" s="4"/>
      <c r="I10" s="4"/>
      <c r="J10" s="64"/>
      <c r="M10" s="35">
        <f t="shared" si="2"/>
        <v>78</v>
      </c>
      <c r="N10" s="50">
        <v>3.3</v>
      </c>
      <c r="O10" s="55">
        <v>8</v>
      </c>
    </row>
    <row r="11" spans="1:22" x14ac:dyDescent="0.25">
      <c r="A11" s="4"/>
      <c r="B11" s="125"/>
      <c r="C11" s="125"/>
      <c r="D11" s="4"/>
      <c r="E11" s="22">
        <f t="shared" si="3"/>
        <v>71</v>
      </c>
      <c r="F11" s="27">
        <f t="shared" si="3"/>
        <v>3.7</v>
      </c>
      <c r="G11" s="4"/>
      <c r="H11" s="4"/>
      <c r="I11" s="4"/>
      <c r="J11" s="64"/>
      <c r="M11" s="35">
        <f t="shared" si="2"/>
        <v>71</v>
      </c>
      <c r="N11" s="50">
        <v>3.7</v>
      </c>
      <c r="O11" s="55">
        <v>7</v>
      </c>
    </row>
    <row r="12" spans="1:22" ht="13.8" thickBot="1" x14ac:dyDescent="0.3">
      <c r="A12" s="4"/>
      <c r="B12" s="125"/>
      <c r="C12" s="125"/>
      <c r="D12" s="4"/>
      <c r="E12" s="23">
        <f t="shared" si="3"/>
        <v>64</v>
      </c>
      <c r="F12" s="28">
        <f t="shared" si="3"/>
        <v>4</v>
      </c>
      <c r="G12" s="4"/>
      <c r="H12" s="4"/>
      <c r="I12" s="4"/>
      <c r="J12" s="64"/>
      <c r="M12" s="35">
        <f>MinPunkte</f>
        <v>64</v>
      </c>
      <c r="N12" s="50">
        <v>4</v>
      </c>
      <c r="O12" s="55">
        <v>6</v>
      </c>
    </row>
    <row r="13" spans="1:22" ht="13.8" thickBot="1" x14ac:dyDescent="0.3">
      <c r="A13" s="4"/>
      <c r="B13" s="4"/>
      <c r="C13" s="4"/>
      <c r="D13" s="4"/>
      <c r="E13" s="19"/>
      <c r="F13" s="43"/>
      <c r="G13" s="5" t="e">
        <f>SUM(G15:G24)</f>
        <v>#DIV/0!</v>
      </c>
      <c r="H13" s="5">
        <f>SUM(H15:H24)</f>
        <v>9</v>
      </c>
      <c r="I13" s="6"/>
      <c r="J13" s="78"/>
      <c r="K13" s="2">
        <f>SUM(K15:K24)</f>
        <v>135</v>
      </c>
      <c r="L13" s="2">
        <f>SUM(L15:L24)</f>
        <v>45</v>
      </c>
      <c r="M13" s="36" t="str">
        <f>"&lt; "&amp;M12</f>
        <v>&lt; 64</v>
      </c>
      <c r="N13" s="51">
        <v>5</v>
      </c>
      <c r="O13" s="56">
        <v>5</v>
      </c>
    </row>
    <row r="14" spans="1:22" ht="46.2" customHeight="1" thickBot="1" x14ac:dyDescent="0.3">
      <c r="A14" s="7"/>
      <c r="B14" s="80" t="s">
        <v>0</v>
      </c>
      <c r="C14" s="112" t="s">
        <v>252</v>
      </c>
      <c r="D14" s="112" t="s">
        <v>253</v>
      </c>
      <c r="E14" s="113" t="s">
        <v>254</v>
      </c>
      <c r="F14" s="113" t="s">
        <v>255</v>
      </c>
      <c r="G14" s="114" t="s">
        <v>33</v>
      </c>
      <c r="H14" s="115" t="s">
        <v>32</v>
      </c>
      <c r="I14" s="116" t="s">
        <v>1</v>
      </c>
      <c r="J14" s="64"/>
      <c r="K14" s="3" t="s">
        <v>51</v>
      </c>
      <c r="L14" s="61" t="s">
        <v>52</v>
      </c>
    </row>
    <row r="15" spans="1:22" ht="89.25" customHeight="1" thickBot="1" x14ac:dyDescent="0.3">
      <c r="A15" s="7"/>
      <c r="B15" s="8" t="s">
        <v>7</v>
      </c>
      <c r="C15" s="9" t="s">
        <v>8</v>
      </c>
      <c r="D15" s="10" t="s">
        <v>9</v>
      </c>
      <c r="E15" s="10" t="s">
        <v>11</v>
      </c>
      <c r="F15" s="10" t="s">
        <v>12</v>
      </c>
      <c r="G15" s="130"/>
      <c r="H15" s="132"/>
      <c r="I15" s="131"/>
      <c r="J15" s="64"/>
    </row>
    <row r="16" spans="1:22" ht="13.8" thickBot="1" x14ac:dyDescent="0.3">
      <c r="A16" s="7"/>
      <c r="B16" s="11" t="s">
        <v>13</v>
      </c>
      <c r="C16" s="12" t="s">
        <v>244</v>
      </c>
      <c r="D16" s="12" t="s">
        <v>243</v>
      </c>
      <c r="E16" s="12" t="s">
        <v>242</v>
      </c>
      <c r="F16" s="12" t="s">
        <v>241</v>
      </c>
      <c r="G16" s="110"/>
      <c r="H16" s="13">
        <v>1</v>
      </c>
      <c r="I16" s="62">
        <f>G16*H16</f>
        <v>0</v>
      </c>
      <c r="J16" s="64"/>
      <c r="K16" s="2">
        <f>H16*15</f>
        <v>15</v>
      </c>
      <c r="L16" s="2">
        <f>H16*5</f>
        <v>5</v>
      </c>
      <c r="M16" s="29">
        <f>MaxPunkte</f>
        <v>135</v>
      </c>
      <c r="N16" s="30" t="s">
        <v>58</v>
      </c>
      <c r="O16" s="47" t="s">
        <v>32</v>
      </c>
    </row>
    <row r="17" spans="1:15" ht="90" customHeight="1" thickBot="1" x14ac:dyDescent="0.3">
      <c r="A17" s="7"/>
      <c r="B17" s="8" t="s">
        <v>10</v>
      </c>
      <c r="C17" s="10" t="s">
        <v>14</v>
      </c>
      <c r="D17" s="10" t="s">
        <v>15</v>
      </c>
      <c r="E17" s="10" t="s">
        <v>16</v>
      </c>
      <c r="F17" s="10" t="s">
        <v>17</v>
      </c>
      <c r="G17" s="130"/>
      <c r="H17" s="132"/>
      <c r="I17" s="131"/>
      <c r="J17" s="64"/>
      <c r="K17" s="2"/>
      <c r="M17" s="31" t="s">
        <v>55</v>
      </c>
      <c r="N17" s="32">
        <f>ROUND(MaxPunkte*O17,0)</f>
        <v>64</v>
      </c>
      <c r="O17" s="58">
        <v>0.47499999999999998</v>
      </c>
    </row>
    <row r="18" spans="1:15" ht="13.8" thickBot="1" x14ac:dyDescent="0.3">
      <c r="A18" s="7"/>
      <c r="B18" s="14" t="s">
        <v>13</v>
      </c>
      <c r="C18" s="12" t="s">
        <v>244</v>
      </c>
      <c r="D18" s="12" t="s">
        <v>243</v>
      </c>
      <c r="E18" s="12" t="s">
        <v>242</v>
      </c>
      <c r="F18" s="12" t="s">
        <v>241</v>
      </c>
      <c r="G18" s="110"/>
      <c r="H18" s="13">
        <v>2</v>
      </c>
      <c r="I18" s="62">
        <f>G18*H18</f>
        <v>0</v>
      </c>
      <c r="J18" s="64"/>
      <c r="K18" s="2">
        <f>H18*15</f>
        <v>30</v>
      </c>
      <c r="L18" s="2">
        <f>H18*5</f>
        <v>10</v>
      </c>
      <c r="M18" s="31" t="s">
        <v>56</v>
      </c>
      <c r="N18" s="32">
        <f>ROUND(MaxPunkte*O18,0)</f>
        <v>128</v>
      </c>
      <c r="O18" s="59">
        <f>VLOOKUP(C1,Q2:T8,4)</f>
        <v>0.95</v>
      </c>
    </row>
    <row r="19" spans="1:15" ht="88.5" customHeight="1" thickBot="1" x14ac:dyDescent="0.3">
      <c r="A19" s="7"/>
      <c r="B19" s="8" t="s">
        <v>18</v>
      </c>
      <c r="C19" s="10" t="s">
        <v>19</v>
      </c>
      <c r="D19" s="10" t="s">
        <v>20</v>
      </c>
      <c r="E19" s="10" t="s">
        <v>21</v>
      </c>
      <c r="F19" s="10" t="s">
        <v>22</v>
      </c>
      <c r="G19" s="130"/>
      <c r="H19" s="132"/>
      <c r="I19" s="131"/>
      <c r="J19" s="64"/>
      <c r="K19" s="2"/>
      <c r="M19" s="31" t="s">
        <v>57</v>
      </c>
      <c r="N19" s="31">
        <f>ROUND((N18-N17)/9,0)</f>
        <v>7</v>
      </c>
    </row>
    <row r="20" spans="1:15" ht="13.8" thickBot="1" x14ac:dyDescent="0.3">
      <c r="A20" s="15"/>
      <c r="B20" s="14" t="s">
        <v>13</v>
      </c>
      <c r="C20" s="12" t="s">
        <v>244</v>
      </c>
      <c r="D20" s="12" t="s">
        <v>243</v>
      </c>
      <c r="E20" s="12" t="s">
        <v>242</v>
      </c>
      <c r="F20" s="12" t="s">
        <v>241</v>
      </c>
      <c r="G20" s="110"/>
      <c r="H20" s="13">
        <v>1</v>
      </c>
      <c r="I20" s="62">
        <f>G20*H20</f>
        <v>0</v>
      </c>
      <c r="J20" s="64"/>
      <c r="K20" s="2">
        <f>H20*15</f>
        <v>15</v>
      </c>
      <c r="L20" s="2">
        <f>H20*5</f>
        <v>5</v>
      </c>
      <c r="M20" s="21"/>
      <c r="N20" s="21"/>
    </row>
    <row r="21" spans="1:15" ht="67.5" customHeight="1" thickBot="1" x14ac:dyDescent="0.3">
      <c r="A21" s="7"/>
      <c r="B21" s="8" t="s">
        <v>23</v>
      </c>
      <c r="C21" s="10" t="s">
        <v>259</v>
      </c>
      <c r="D21" s="10" t="s">
        <v>24</v>
      </c>
      <c r="E21" s="10" t="s">
        <v>25</v>
      </c>
      <c r="F21" s="10" t="s">
        <v>26</v>
      </c>
      <c r="G21" s="130"/>
      <c r="H21" s="132"/>
      <c r="I21" s="131"/>
      <c r="J21" s="64"/>
      <c r="K21" s="2"/>
      <c r="M21" s="21"/>
      <c r="N21" s="21"/>
    </row>
    <row r="22" spans="1:15" ht="13.8" thickBot="1" x14ac:dyDescent="0.3">
      <c r="A22" s="7"/>
      <c r="B22" s="14" t="s">
        <v>13</v>
      </c>
      <c r="C22" s="12" t="s">
        <v>244</v>
      </c>
      <c r="D22" s="12" t="s">
        <v>243</v>
      </c>
      <c r="E22" s="12" t="s">
        <v>242</v>
      </c>
      <c r="F22" s="12" t="s">
        <v>241</v>
      </c>
      <c r="G22" s="111"/>
      <c r="H22" s="13">
        <v>2</v>
      </c>
      <c r="I22" s="62">
        <f>G22*H22</f>
        <v>0</v>
      </c>
      <c r="J22" s="64"/>
      <c r="K22" s="2">
        <f>H22*15</f>
        <v>30</v>
      </c>
      <c r="L22" s="2">
        <f>H22*5</f>
        <v>10</v>
      </c>
      <c r="O22" s="1" t="s">
        <v>59</v>
      </c>
    </row>
    <row r="23" spans="1:15" ht="78.599999999999994" customHeight="1" thickBot="1" x14ac:dyDescent="0.3">
      <c r="A23" s="7"/>
      <c r="B23" s="16" t="s">
        <v>27</v>
      </c>
      <c r="C23" s="17" t="s">
        <v>28</v>
      </c>
      <c r="D23" s="17" t="s">
        <v>29</v>
      </c>
      <c r="E23" s="17" t="s">
        <v>30</v>
      </c>
      <c r="F23" s="17" t="s">
        <v>31</v>
      </c>
      <c r="G23" s="104" t="s">
        <v>245</v>
      </c>
      <c r="H23" s="130"/>
      <c r="I23" s="131"/>
      <c r="J23" s="64"/>
      <c r="K23" s="2"/>
    </row>
    <row r="24" spans="1:15" ht="13.8" thickBot="1" x14ac:dyDescent="0.3">
      <c r="A24" s="7"/>
      <c r="B24" s="18" t="s">
        <v>13</v>
      </c>
      <c r="C24" s="19" t="s">
        <v>244</v>
      </c>
      <c r="D24" s="19" t="s">
        <v>243</v>
      </c>
      <c r="E24" s="19" t="s">
        <v>242</v>
      </c>
      <c r="F24" s="19" t="s">
        <v>241</v>
      </c>
      <c r="G24" s="42" t="e">
        <f>J54</f>
        <v>#DIV/0!</v>
      </c>
      <c r="H24" s="19">
        <v>3</v>
      </c>
      <c r="I24" s="63" t="e">
        <f>G24*H24</f>
        <v>#DIV/0!</v>
      </c>
      <c r="J24" s="64"/>
      <c r="K24" s="2">
        <f>H24*15</f>
        <v>45</v>
      </c>
      <c r="L24" s="2">
        <f>H24*5</f>
        <v>15</v>
      </c>
    </row>
    <row r="25" spans="1:15" x14ac:dyDescent="0.25">
      <c r="A25" s="20"/>
      <c r="B25" s="4"/>
      <c r="C25" s="4"/>
      <c r="D25" s="4"/>
      <c r="E25" s="6"/>
      <c r="F25" s="6"/>
      <c r="G25" s="6"/>
      <c r="H25" s="6"/>
      <c r="I25" s="4"/>
      <c r="J25" s="64"/>
    </row>
    <row r="26" spans="1:15" ht="13.8" thickBot="1" x14ac:dyDescent="0.3">
      <c r="A26" s="4"/>
      <c r="B26" s="4"/>
      <c r="C26" s="4"/>
      <c r="D26" s="4"/>
      <c r="E26" s="6"/>
      <c r="F26" s="6"/>
      <c r="G26" s="6"/>
      <c r="H26" s="6"/>
      <c r="I26" s="4"/>
      <c r="J26" s="64"/>
    </row>
    <row r="27" spans="1:15" s="84" customFormat="1" ht="53.4" thickBot="1" x14ac:dyDescent="0.3">
      <c r="A27" s="79"/>
      <c r="B27" s="80" t="s">
        <v>65</v>
      </c>
      <c r="C27" s="81"/>
      <c r="D27" s="82" t="s">
        <v>246</v>
      </c>
      <c r="E27" s="82" t="s">
        <v>248</v>
      </c>
      <c r="F27" s="82" t="s">
        <v>249</v>
      </c>
      <c r="G27" s="82" t="s">
        <v>250</v>
      </c>
      <c r="H27" s="82" t="s">
        <v>251</v>
      </c>
      <c r="I27" s="82" t="s">
        <v>247</v>
      </c>
      <c r="J27" s="83" t="s">
        <v>1</v>
      </c>
      <c r="N27" s="85" t="str">
        <f t="shared" ref="N27:O37" si="4">N2</f>
        <v>Note</v>
      </c>
      <c r="O27" s="85" t="str">
        <f t="shared" si="4"/>
        <v>Einzelpunkte</v>
      </c>
    </row>
    <row r="28" spans="1:15" ht="39" customHeight="1" x14ac:dyDescent="0.25">
      <c r="A28" s="4"/>
      <c r="B28" s="128" t="s">
        <v>34</v>
      </c>
      <c r="C28" s="65" t="s">
        <v>67</v>
      </c>
      <c r="D28" s="66" t="s">
        <v>68</v>
      </c>
      <c r="E28" s="66" t="s">
        <v>218</v>
      </c>
      <c r="F28" s="67" t="s">
        <v>69</v>
      </c>
      <c r="G28" s="67" t="s">
        <v>70</v>
      </c>
      <c r="H28" s="66" t="s">
        <v>71</v>
      </c>
      <c r="I28" s="66" t="s">
        <v>72</v>
      </c>
      <c r="J28" s="105"/>
      <c r="N28" s="52">
        <f t="shared" si="4"/>
        <v>1</v>
      </c>
      <c r="O28" s="57">
        <f t="shared" si="4"/>
        <v>15</v>
      </c>
    </row>
    <row r="29" spans="1:15" ht="43.5" customHeight="1" thickBot="1" x14ac:dyDescent="0.3">
      <c r="A29" s="4"/>
      <c r="B29" s="129"/>
      <c r="C29" s="68" t="s">
        <v>73</v>
      </c>
      <c r="D29" s="69" t="s">
        <v>74</v>
      </c>
      <c r="E29" s="69" t="s">
        <v>64</v>
      </c>
      <c r="F29" s="69" t="s">
        <v>75</v>
      </c>
      <c r="G29" s="69" t="s">
        <v>76</v>
      </c>
      <c r="H29" s="69" t="s">
        <v>77</v>
      </c>
      <c r="I29" s="69" t="s">
        <v>72</v>
      </c>
      <c r="J29" s="106"/>
      <c r="N29" s="52">
        <f t="shared" si="4"/>
        <v>1.3</v>
      </c>
      <c r="O29" s="57">
        <f t="shared" si="4"/>
        <v>14</v>
      </c>
    </row>
    <row r="30" spans="1:15" ht="28.5" customHeight="1" x14ac:dyDescent="0.25">
      <c r="A30" s="4"/>
      <c r="B30" s="126" t="s">
        <v>35</v>
      </c>
      <c r="C30" s="70" t="s">
        <v>78</v>
      </c>
      <c r="D30" s="71" t="s">
        <v>79</v>
      </c>
      <c r="E30" s="71" t="s">
        <v>80</v>
      </c>
      <c r="F30" s="71" t="s">
        <v>81</v>
      </c>
      <c r="G30" s="71" t="s">
        <v>82</v>
      </c>
      <c r="H30" s="71" t="s">
        <v>83</v>
      </c>
      <c r="I30" s="71" t="s">
        <v>31</v>
      </c>
      <c r="J30" s="107"/>
      <c r="N30" s="52">
        <f t="shared" si="4"/>
        <v>1.7</v>
      </c>
      <c r="O30" s="57">
        <f t="shared" si="4"/>
        <v>13</v>
      </c>
    </row>
    <row r="31" spans="1:15" ht="42" customHeight="1" x14ac:dyDescent="0.25">
      <c r="A31" s="4"/>
      <c r="B31" s="126"/>
      <c r="C31" s="72" t="s">
        <v>84</v>
      </c>
      <c r="D31" s="73" t="s">
        <v>85</v>
      </c>
      <c r="E31" s="73" t="s">
        <v>86</v>
      </c>
      <c r="F31" s="73" t="s">
        <v>87</v>
      </c>
      <c r="G31" s="73" t="s">
        <v>88</v>
      </c>
      <c r="H31" s="73" t="s">
        <v>89</v>
      </c>
      <c r="I31" s="73" t="s">
        <v>31</v>
      </c>
      <c r="J31" s="108"/>
      <c r="N31" s="52">
        <f t="shared" si="4"/>
        <v>2</v>
      </c>
      <c r="O31" s="57">
        <f t="shared" si="4"/>
        <v>12</v>
      </c>
    </row>
    <row r="32" spans="1:15" ht="17.25" customHeight="1" x14ac:dyDescent="0.25">
      <c r="A32" s="4"/>
      <c r="B32" s="126"/>
      <c r="C32" s="72" t="s">
        <v>90</v>
      </c>
      <c r="D32" s="73" t="s">
        <v>91</v>
      </c>
      <c r="E32" s="73" t="s">
        <v>92</v>
      </c>
      <c r="F32" s="73" t="s">
        <v>92</v>
      </c>
      <c r="G32" s="73" t="s">
        <v>93</v>
      </c>
      <c r="H32" s="73" t="s">
        <v>94</v>
      </c>
      <c r="I32" s="73" t="s">
        <v>95</v>
      </c>
      <c r="J32" s="108"/>
      <c r="N32" s="52">
        <f t="shared" si="4"/>
        <v>2.2999999999999998</v>
      </c>
      <c r="O32" s="57">
        <f t="shared" si="4"/>
        <v>11</v>
      </c>
    </row>
    <row r="33" spans="1:15" ht="27.75" customHeight="1" thickBot="1" x14ac:dyDescent="0.3">
      <c r="A33" s="4"/>
      <c r="B33" s="127"/>
      <c r="C33" s="74" t="s">
        <v>209</v>
      </c>
      <c r="D33" s="69" t="s">
        <v>96</v>
      </c>
      <c r="E33" s="69" t="s">
        <v>97</v>
      </c>
      <c r="F33" s="69" t="s">
        <v>98</v>
      </c>
      <c r="G33" s="75" t="s">
        <v>256</v>
      </c>
      <c r="H33" s="117" t="s">
        <v>257</v>
      </c>
      <c r="I33" s="69" t="s">
        <v>31</v>
      </c>
      <c r="J33" s="106"/>
      <c r="N33" s="52">
        <f t="shared" si="4"/>
        <v>2.7</v>
      </c>
      <c r="O33" s="57">
        <f t="shared" si="4"/>
        <v>10</v>
      </c>
    </row>
    <row r="34" spans="1:15" ht="65.25" customHeight="1" x14ac:dyDescent="0.25">
      <c r="A34" s="4"/>
      <c r="B34" s="126" t="s">
        <v>36</v>
      </c>
      <c r="C34" s="70" t="s">
        <v>99</v>
      </c>
      <c r="D34" s="71" t="s">
        <v>210</v>
      </c>
      <c r="E34" s="71" t="s">
        <v>100</v>
      </c>
      <c r="F34" s="71" t="s">
        <v>101</v>
      </c>
      <c r="G34" s="71" t="s">
        <v>102</v>
      </c>
      <c r="H34" s="71" t="s">
        <v>103</v>
      </c>
      <c r="I34" s="71" t="s">
        <v>72</v>
      </c>
      <c r="J34" s="107"/>
      <c r="N34" s="52">
        <f t="shared" si="4"/>
        <v>3</v>
      </c>
      <c r="O34" s="57">
        <f t="shared" si="4"/>
        <v>9</v>
      </c>
    </row>
    <row r="35" spans="1:15" ht="29.25" customHeight="1" x14ac:dyDescent="0.25">
      <c r="A35" s="4"/>
      <c r="B35" s="126"/>
      <c r="C35" s="72" t="s">
        <v>104</v>
      </c>
      <c r="D35" s="73" t="s">
        <v>105</v>
      </c>
      <c r="E35" s="73" t="s">
        <v>106</v>
      </c>
      <c r="F35" s="73" t="s">
        <v>107</v>
      </c>
      <c r="G35" s="73" t="s">
        <v>108</v>
      </c>
      <c r="H35" s="73" t="s">
        <v>109</v>
      </c>
      <c r="I35" s="73" t="s">
        <v>72</v>
      </c>
      <c r="J35" s="108"/>
      <c r="N35" s="52">
        <f t="shared" si="4"/>
        <v>3.3</v>
      </c>
      <c r="O35" s="57">
        <f t="shared" si="4"/>
        <v>8</v>
      </c>
    </row>
    <row r="36" spans="1:15" ht="40.5" customHeight="1" thickBot="1" x14ac:dyDescent="0.3">
      <c r="A36" s="4"/>
      <c r="B36" s="127"/>
      <c r="C36" s="74" t="s">
        <v>211</v>
      </c>
      <c r="D36" s="69" t="s">
        <v>110</v>
      </c>
      <c r="E36" s="69" t="s">
        <v>111</v>
      </c>
      <c r="F36" s="69" t="s">
        <v>112</v>
      </c>
      <c r="G36" s="69" t="s">
        <v>113</v>
      </c>
      <c r="H36" s="69" t="s">
        <v>114</v>
      </c>
      <c r="I36" s="69" t="s">
        <v>115</v>
      </c>
      <c r="J36" s="106"/>
      <c r="N36" s="52">
        <f t="shared" si="4"/>
        <v>3.7</v>
      </c>
      <c r="O36" s="57">
        <f t="shared" si="4"/>
        <v>7</v>
      </c>
    </row>
    <row r="37" spans="1:15" ht="54" customHeight="1" x14ac:dyDescent="0.25">
      <c r="A37" s="4"/>
      <c r="B37" s="126" t="s">
        <v>116</v>
      </c>
      <c r="C37" s="70" t="s">
        <v>37</v>
      </c>
      <c r="D37" s="71" t="s">
        <v>117</v>
      </c>
      <c r="E37" s="71" t="s">
        <v>118</v>
      </c>
      <c r="F37" s="71" t="s">
        <v>119</v>
      </c>
      <c r="G37" s="71" t="s">
        <v>120</v>
      </c>
      <c r="H37" s="71" t="s">
        <v>38</v>
      </c>
      <c r="I37" s="71" t="s">
        <v>115</v>
      </c>
      <c r="J37" s="107"/>
      <c r="N37" s="52">
        <f t="shared" si="4"/>
        <v>4</v>
      </c>
      <c r="O37" s="57">
        <f t="shared" si="4"/>
        <v>6</v>
      </c>
    </row>
    <row r="38" spans="1:15" ht="41.25" customHeight="1" thickBot="1" x14ac:dyDescent="0.3">
      <c r="A38" s="4"/>
      <c r="B38" s="127"/>
      <c r="C38" s="74" t="s">
        <v>121</v>
      </c>
      <c r="D38" s="69" t="s">
        <v>122</v>
      </c>
      <c r="E38" s="69" t="s">
        <v>123</v>
      </c>
      <c r="F38" s="69" t="s">
        <v>124</v>
      </c>
      <c r="G38" s="69" t="s">
        <v>125</v>
      </c>
      <c r="H38" s="69" t="s">
        <v>126</v>
      </c>
      <c r="I38" s="69" t="s">
        <v>115</v>
      </c>
      <c r="J38" s="106"/>
    </row>
    <row r="39" spans="1:15" ht="39.6" x14ac:dyDescent="0.25">
      <c r="A39" s="4"/>
      <c r="B39" s="126" t="s">
        <v>240</v>
      </c>
      <c r="C39" s="70" t="s">
        <v>39</v>
      </c>
      <c r="D39" s="71" t="s">
        <v>212</v>
      </c>
      <c r="E39" s="71" t="s">
        <v>127</v>
      </c>
      <c r="F39" s="71" t="s">
        <v>128</v>
      </c>
      <c r="G39" s="71" t="s">
        <v>129</v>
      </c>
      <c r="H39" s="71" t="s">
        <v>130</v>
      </c>
      <c r="I39" s="71" t="s">
        <v>31</v>
      </c>
      <c r="J39" s="107"/>
    </row>
    <row r="40" spans="1:15" ht="39.6" x14ac:dyDescent="0.25">
      <c r="A40" s="4"/>
      <c r="B40" s="126"/>
      <c r="C40" s="72" t="s">
        <v>40</v>
      </c>
      <c r="D40" s="73" t="s">
        <v>131</v>
      </c>
      <c r="E40" s="73" t="s">
        <v>132</v>
      </c>
      <c r="F40" s="73" t="s">
        <v>133</v>
      </c>
      <c r="G40" s="73" t="s">
        <v>134</v>
      </c>
      <c r="H40" s="73" t="s">
        <v>135</v>
      </c>
      <c r="I40" s="73" t="s">
        <v>115</v>
      </c>
      <c r="J40" s="108"/>
    </row>
    <row r="41" spans="1:15" ht="39.6" x14ac:dyDescent="0.25">
      <c r="A41" s="4"/>
      <c r="B41" s="126"/>
      <c r="C41" s="72" t="s">
        <v>41</v>
      </c>
      <c r="D41" s="73" t="s">
        <v>136</v>
      </c>
      <c r="E41" s="73" t="s">
        <v>137</v>
      </c>
      <c r="F41" s="73" t="s">
        <v>138</v>
      </c>
      <c r="G41" s="73" t="s">
        <v>139</v>
      </c>
      <c r="H41" s="73" t="s">
        <v>140</v>
      </c>
      <c r="I41" s="73" t="s">
        <v>141</v>
      </c>
      <c r="J41" s="109"/>
    </row>
    <row r="42" spans="1:15" ht="39.6" x14ac:dyDescent="0.25">
      <c r="A42" s="4"/>
      <c r="B42" s="126"/>
      <c r="C42" s="72" t="s">
        <v>42</v>
      </c>
      <c r="D42" s="73" t="s">
        <v>142</v>
      </c>
      <c r="E42" s="73" t="s">
        <v>143</v>
      </c>
      <c r="F42" s="73" t="s">
        <v>144</v>
      </c>
      <c r="G42" s="118" t="s">
        <v>258</v>
      </c>
      <c r="H42" s="73" t="s">
        <v>145</v>
      </c>
      <c r="I42" s="73" t="s">
        <v>146</v>
      </c>
      <c r="J42" s="108"/>
    </row>
    <row r="43" spans="1:15" x14ac:dyDescent="0.25">
      <c r="A43" s="4"/>
      <c r="B43" s="126"/>
      <c r="C43" s="72" t="s">
        <v>43</v>
      </c>
      <c r="D43" s="73" t="s">
        <v>147</v>
      </c>
      <c r="E43" s="73" t="s">
        <v>148</v>
      </c>
      <c r="F43" s="73" t="s">
        <v>149</v>
      </c>
      <c r="G43" s="73" t="s">
        <v>150</v>
      </c>
      <c r="H43" s="76" t="s">
        <v>151</v>
      </c>
      <c r="I43" s="77" t="s">
        <v>115</v>
      </c>
      <c r="J43" s="109"/>
    </row>
    <row r="44" spans="1:15" ht="53.4" thickBot="1" x14ac:dyDescent="0.3">
      <c r="A44" s="4"/>
      <c r="B44" s="127"/>
      <c r="C44" s="74" t="s">
        <v>44</v>
      </c>
      <c r="D44" s="69" t="s">
        <v>152</v>
      </c>
      <c r="E44" s="69" t="s">
        <v>153</v>
      </c>
      <c r="F44" s="69" t="s">
        <v>154</v>
      </c>
      <c r="G44" s="69" t="s">
        <v>155</v>
      </c>
      <c r="H44" s="69" t="s">
        <v>156</v>
      </c>
      <c r="I44" s="69" t="s">
        <v>157</v>
      </c>
      <c r="J44" s="106"/>
    </row>
    <row r="45" spans="1:15" ht="39.6" x14ac:dyDescent="0.25">
      <c r="A45" s="4"/>
      <c r="B45" s="126" t="s">
        <v>45</v>
      </c>
      <c r="C45" s="70" t="s">
        <v>158</v>
      </c>
      <c r="D45" s="71" t="s">
        <v>159</v>
      </c>
      <c r="E45" s="71" t="s">
        <v>160</v>
      </c>
      <c r="F45" s="71" t="s">
        <v>161</v>
      </c>
      <c r="G45" s="71" t="s">
        <v>162</v>
      </c>
      <c r="H45" s="71" t="s">
        <v>163</v>
      </c>
      <c r="I45" s="71" t="s">
        <v>72</v>
      </c>
      <c r="J45" s="107"/>
    </row>
    <row r="46" spans="1:15" ht="66" x14ac:dyDescent="0.25">
      <c r="A46" s="4"/>
      <c r="B46" s="126"/>
      <c r="C46" s="72" t="s">
        <v>46</v>
      </c>
      <c r="D46" s="73" t="s">
        <v>164</v>
      </c>
      <c r="E46" s="73" t="s">
        <v>165</v>
      </c>
      <c r="F46" s="73" t="s">
        <v>166</v>
      </c>
      <c r="G46" s="73" t="s">
        <v>167</v>
      </c>
      <c r="H46" s="73" t="s">
        <v>168</v>
      </c>
      <c r="I46" s="73" t="s">
        <v>72</v>
      </c>
      <c r="J46" s="108"/>
    </row>
    <row r="47" spans="1:15" ht="26.4" x14ac:dyDescent="0.25">
      <c r="A47" s="4"/>
      <c r="B47" s="126"/>
      <c r="C47" s="72" t="s">
        <v>47</v>
      </c>
      <c r="D47" s="73" t="s">
        <v>169</v>
      </c>
      <c r="E47" s="76" t="s">
        <v>170</v>
      </c>
      <c r="F47" s="76" t="s">
        <v>171</v>
      </c>
      <c r="G47" s="76" t="s">
        <v>172</v>
      </c>
      <c r="H47" s="73" t="s">
        <v>173</v>
      </c>
      <c r="I47" s="73" t="s">
        <v>72</v>
      </c>
      <c r="J47" s="108"/>
    </row>
    <row r="48" spans="1:15" ht="26.4" x14ac:dyDescent="0.25">
      <c r="A48" s="4"/>
      <c r="B48" s="126"/>
      <c r="C48" s="72" t="s">
        <v>48</v>
      </c>
      <c r="D48" s="73" t="s">
        <v>174</v>
      </c>
      <c r="E48" s="73" t="s">
        <v>175</v>
      </c>
      <c r="F48" s="76" t="s">
        <v>176</v>
      </c>
      <c r="G48" s="76" t="s">
        <v>177</v>
      </c>
      <c r="H48" s="76" t="s">
        <v>178</v>
      </c>
      <c r="I48" s="73" t="b">
        <v>0</v>
      </c>
      <c r="J48" s="108"/>
    </row>
    <row r="49" spans="1:10" ht="39.6" x14ac:dyDescent="0.25">
      <c r="A49" s="4"/>
      <c r="B49" s="126"/>
      <c r="C49" s="72" t="s">
        <v>179</v>
      </c>
      <c r="D49" s="73" t="s">
        <v>180</v>
      </c>
      <c r="E49" s="73" t="s">
        <v>181</v>
      </c>
      <c r="F49" s="73" t="s">
        <v>182</v>
      </c>
      <c r="G49" s="73" t="s">
        <v>183</v>
      </c>
      <c r="H49" s="73" t="s">
        <v>184</v>
      </c>
      <c r="I49" s="73" t="s">
        <v>72</v>
      </c>
      <c r="J49" s="108"/>
    </row>
    <row r="50" spans="1:10" ht="26.4" x14ac:dyDescent="0.25">
      <c r="A50" s="4"/>
      <c r="B50" s="126"/>
      <c r="C50" s="72" t="s">
        <v>185</v>
      </c>
      <c r="D50" s="73" t="s">
        <v>186</v>
      </c>
      <c r="E50" s="76" t="s">
        <v>187</v>
      </c>
      <c r="F50" s="76" t="s">
        <v>188</v>
      </c>
      <c r="G50" s="76" t="s">
        <v>189</v>
      </c>
      <c r="H50" s="76" t="s">
        <v>190</v>
      </c>
      <c r="I50" s="76" t="s">
        <v>72</v>
      </c>
      <c r="J50" s="108"/>
    </row>
    <row r="51" spans="1:10" ht="26.4" x14ac:dyDescent="0.25">
      <c r="A51" s="4"/>
      <c r="B51" s="126"/>
      <c r="C51" s="72" t="s">
        <v>191</v>
      </c>
      <c r="D51" s="73" t="s">
        <v>192</v>
      </c>
      <c r="E51" s="76" t="s">
        <v>193</v>
      </c>
      <c r="F51" s="76" t="s">
        <v>194</v>
      </c>
      <c r="G51" s="76" t="s">
        <v>195</v>
      </c>
      <c r="H51" s="76" t="s">
        <v>196</v>
      </c>
      <c r="I51" s="76" t="s">
        <v>72</v>
      </c>
      <c r="J51" s="108"/>
    </row>
    <row r="52" spans="1:10" ht="26.4" x14ac:dyDescent="0.25">
      <c r="A52" s="4"/>
      <c r="B52" s="126"/>
      <c r="C52" s="72" t="s">
        <v>197</v>
      </c>
      <c r="D52" s="73" t="s">
        <v>198</v>
      </c>
      <c r="E52" s="76" t="s">
        <v>199</v>
      </c>
      <c r="F52" s="76" t="s">
        <v>200</v>
      </c>
      <c r="G52" s="76" t="s">
        <v>201</v>
      </c>
      <c r="H52" s="76" t="s">
        <v>202</v>
      </c>
      <c r="I52" s="76" t="s">
        <v>72</v>
      </c>
      <c r="J52" s="108"/>
    </row>
    <row r="53" spans="1:10" ht="27" thickBot="1" x14ac:dyDescent="0.3">
      <c r="A53" s="4"/>
      <c r="B53" s="127"/>
      <c r="C53" s="74" t="s">
        <v>49</v>
      </c>
      <c r="D53" s="69" t="s">
        <v>203</v>
      </c>
      <c r="E53" s="75" t="s">
        <v>204</v>
      </c>
      <c r="F53" s="75" t="s">
        <v>205</v>
      </c>
      <c r="G53" s="75" t="s">
        <v>206</v>
      </c>
      <c r="H53" s="75" t="s">
        <v>207</v>
      </c>
      <c r="I53" s="75" t="s">
        <v>208</v>
      </c>
      <c r="J53" s="106"/>
    </row>
    <row r="54" spans="1:10" ht="13.8" thickBot="1" x14ac:dyDescent="0.3">
      <c r="A54" s="4"/>
      <c r="B54" s="4"/>
      <c r="C54" s="4"/>
      <c r="D54" s="4"/>
      <c r="E54" s="4"/>
      <c r="F54" s="4"/>
      <c r="G54" s="4"/>
      <c r="H54" s="4"/>
      <c r="I54" s="4"/>
      <c r="J54" s="86" t="e">
        <f>ROUND(AVERAGE(J28:J53),1)</f>
        <v>#DIV/0!</v>
      </c>
    </row>
    <row r="55" spans="1:10" x14ac:dyDescent="0.25">
      <c r="A55" s="4"/>
      <c r="B55" s="4"/>
      <c r="C55" s="44"/>
      <c r="D55" s="4"/>
      <c r="E55" s="44"/>
      <c r="F55" s="44"/>
      <c r="G55" s="4"/>
      <c r="H55" s="4"/>
      <c r="I55" s="4"/>
      <c r="J55" s="64"/>
    </row>
    <row r="56" spans="1:10" x14ac:dyDescent="0.25">
      <c r="A56" s="4"/>
      <c r="B56" s="4" t="s">
        <v>60</v>
      </c>
      <c r="C56" s="46"/>
      <c r="D56" s="4" t="s">
        <v>61</v>
      </c>
      <c r="E56" s="46"/>
      <c r="F56" s="46"/>
      <c r="G56" s="4"/>
      <c r="H56" s="4"/>
      <c r="I56" s="4"/>
      <c r="J56" s="64"/>
    </row>
    <row r="57" spans="1:10" x14ac:dyDescent="0.25">
      <c r="A57" s="4"/>
      <c r="B57" s="4"/>
      <c r="C57" s="4"/>
      <c r="D57" s="4"/>
      <c r="E57" s="4"/>
      <c r="F57" s="4"/>
      <c r="G57" s="4"/>
      <c r="H57" s="4"/>
      <c r="I57" s="4"/>
      <c r="J57" s="64"/>
    </row>
    <row r="58" spans="1:10" x14ac:dyDescent="0.25">
      <c r="A58" s="4"/>
      <c r="B58" s="4"/>
      <c r="C58" s="4"/>
      <c r="D58" s="4"/>
      <c r="E58" s="4"/>
      <c r="F58" s="4"/>
      <c r="G58" s="4"/>
      <c r="H58" s="4"/>
      <c r="I58" s="4"/>
      <c r="J58" s="64"/>
    </row>
    <row r="59" spans="1:10" x14ac:dyDescent="0.25">
      <c r="D59" t="s">
        <v>213</v>
      </c>
      <c r="E59" t="s">
        <v>214</v>
      </c>
      <c r="F59" t="s">
        <v>215</v>
      </c>
      <c r="G59" t="s">
        <v>216</v>
      </c>
      <c r="H59" t="s">
        <v>217</v>
      </c>
      <c r="I59" t="s">
        <v>66</v>
      </c>
    </row>
    <row r="61" spans="1:10" ht="26.25" customHeight="1" x14ac:dyDescent="0.25"/>
    <row r="62" spans="1:10" ht="51" customHeight="1" x14ac:dyDescent="0.25"/>
    <row r="63" spans="1:10" ht="64.5" customHeight="1" x14ac:dyDescent="0.25"/>
    <row r="64" spans="1:10" ht="25.5" customHeight="1" x14ac:dyDescent="0.25"/>
    <row r="65" ht="51" customHeight="1" x14ac:dyDescent="0.25"/>
    <row r="66" ht="25.5" customHeight="1" x14ac:dyDescent="0.25"/>
    <row r="67" ht="39" customHeight="1" x14ac:dyDescent="0.25"/>
    <row r="68" ht="89.25" customHeight="1" x14ac:dyDescent="0.25"/>
    <row r="70" ht="51.75" customHeight="1" x14ac:dyDescent="0.25"/>
    <row r="71" ht="76.5" customHeight="1" x14ac:dyDescent="0.25"/>
    <row r="72" ht="51.75" customHeight="1" x14ac:dyDescent="0.25"/>
    <row r="73" ht="51" customHeight="1" x14ac:dyDescent="0.25"/>
    <row r="74" ht="25.5" customHeight="1" x14ac:dyDescent="0.25"/>
    <row r="75" ht="76.5" customHeight="1" x14ac:dyDescent="0.25"/>
    <row r="76" ht="25.5" customHeight="1" x14ac:dyDescent="0.25"/>
    <row r="77" ht="12.75" customHeight="1" x14ac:dyDescent="0.25"/>
    <row r="78" ht="90" customHeight="1" x14ac:dyDescent="0.25"/>
    <row r="79" ht="25.5" customHeight="1" x14ac:dyDescent="0.25"/>
    <row r="80" ht="89.25" customHeight="1" x14ac:dyDescent="0.25"/>
    <row r="81" ht="38.25" customHeight="1" x14ac:dyDescent="0.25"/>
    <row r="84" ht="25.5" customHeight="1" x14ac:dyDescent="0.25"/>
    <row r="87" ht="39" customHeight="1" x14ac:dyDescent="0.25"/>
  </sheetData>
  <mergeCells count="13">
    <mergeCell ref="G4:H5"/>
    <mergeCell ref="B7:C12"/>
    <mergeCell ref="B45:B53"/>
    <mergeCell ref="B39:B44"/>
    <mergeCell ref="B37:B38"/>
    <mergeCell ref="B34:B36"/>
    <mergeCell ref="B30:B33"/>
    <mergeCell ref="B28:B29"/>
    <mergeCell ref="H23:I23"/>
    <mergeCell ref="G15:I15"/>
    <mergeCell ref="G17:I17"/>
    <mergeCell ref="G19:I19"/>
    <mergeCell ref="G21:I21"/>
  </mergeCells>
  <phoneticPr fontId="0" type="noConversion"/>
  <dataValidations count="2">
    <dataValidation type="list" allowBlank="1" showInputMessage="1" showErrorMessage="1" sqref="B6">
      <formula1>$S$3:$S$8</formula1>
    </dataValidation>
    <dataValidation type="list" allowBlank="1" showInputMessage="1" showErrorMessage="1" sqref="C1">
      <formula1>$Q$3:$Q$8</formula1>
    </dataValidation>
  </dataValidations>
  <pageMargins left="0.78740157480314965" right="0.23622047244094491" top="0.19685039370078741" bottom="0.19685039370078741" header="0" footer="0"/>
  <pageSetup paperSize="9" scale="4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Bewertungsbogen</vt:lpstr>
      <vt:lpstr>Bewertungsbogen!Druckbereich</vt:lpstr>
      <vt:lpstr>MaxPunkte</vt:lpstr>
      <vt:lpstr>MinPunkte</vt:lpstr>
      <vt:lpstr>Schritt</vt:lpstr>
    </vt:vector>
  </TitlesOfParts>
  <Company>FH Köln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Bewertung einer Abschlussarbeit</dc:title>
  <dc:creator>Mario Winter</dc:creator>
  <cp:lastModifiedBy>SB</cp:lastModifiedBy>
  <cp:lastPrinted>2017-07-25T16:03:58Z</cp:lastPrinted>
  <dcterms:created xsi:type="dcterms:W3CDTF">2003-01-14T15:10:26Z</dcterms:created>
  <dcterms:modified xsi:type="dcterms:W3CDTF">2019-02-08T09:53:10Z</dcterms:modified>
</cp:coreProperties>
</file>